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Andrei\x finalizate\GAL Tinutul Bucovinei\x notificare castigare\"/>
    </mc:Choice>
  </mc:AlternateContent>
  <bookViews>
    <workbookView xWindow="0" yWindow="0" windowWidth="1536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Sheet1!$A$1:$G$34</definedName>
  </definedNames>
  <calcPr calcId="152511"/>
</workbook>
</file>

<file path=xl/calcChain.xml><?xml version="1.0" encoding="utf-8"?>
<calcChain xmlns="http://schemas.openxmlformats.org/spreadsheetml/2006/main">
  <c r="J19" i="1" l="1"/>
  <c r="J18" i="1"/>
  <c r="E27" i="1"/>
  <c r="G14" i="1"/>
  <c r="F18" i="1"/>
  <c r="E18" i="1"/>
  <c r="F24" i="1" l="1"/>
  <c r="F23" i="1"/>
  <c r="E26" i="1" l="1"/>
  <c r="E2" i="2"/>
  <c r="B9" i="2"/>
  <c r="C12" i="2" s="1"/>
  <c r="N3" i="1"/>
  <c r="L4" i="1"/>
  <c r="K3" i="1"/>
  <c r="L3" i="1" s="1"/>
  <c r="G23" i="1" l="1"/>
  <c r="G18" i="1"/>
  <c r="G24" i="1"/>
  <c r="C3" i="2"/>
  <c r="C7" i="2"/>
  <c r="C4" i="2"/>
  <c r="C8" i="2"/>
  <c r="C5" i="2"/>
  <c r="C2" i="2"/>
  <c r="C6" i="2"/>
  <c r="F13" i="1"/>
  <c r="F14" i="1"/>
  <c r="C9" i="2" l="1"/>
  <c r="E12" i="1"/>
  <c r="F8" i="1" s="1"/>
  <c r="E16" i="1" l="1"/>
  <c r="G8" i="1" s="1"/>
  <c r="D4" i="1"/>
  <c r="G25" i="1" l="1"/>
  <c r="G15" i="1"/>
  <c r="G13" i="1"/>
</calcChain>
</file>

<file path=xl/sharedStrings.xml><?xml version="1.0" encoding="utf-8"?>
<sst xmlns="http://schemas.openxmlformats.org/spreadsheetml/2006/main" count="61" uniqueCount="36">
  <si>
    <t>VALOARE SDL COMPONENTA A</t>
  </si>
  <si>
    <t>Populație TERITORIU GAL</t>
  </si>
  <si>
    <t>PRIORITATE</t>
  </si>
  <si>
    <t>MĂSURA</t>
  </si>
  <si>
    <t>INTENSITATEA SPRIJINULUI</t>
  </si>
  <si>
    <t>TOTAL COMPONENTA A</t>
  </si>
  <si>
    <t>TOTAL COMPONENTA B</t>
  </si>
  <si>
    <t>CONTRIBUȚIA PUBLICĂ NERAMBURSABILĂ/PRIORITATE (FEADR + BUGET NAȚIONAL)
EURO</t>
  </si>
  <si>
    <t>VALOARE TOTALĂ COMPONENTA A (EURO)</t>
  </si>
  <si>
    <t>TOTAL GENERAL (COMPONENTA A+ COMPONENTA B)</t>
  </si>
  <si>
    <r>
      <t>[1]</t>
    </r>
    <r>
      <rPr>
        <b/>
        <sz val="11"/>
        <color theme="3"/>
        <rFont val="Trebuchet MS"/>
        <family val="2"/>
        <charset val="238"/>
      </rPr>
      <t xml:space="preserve"> Va fi completată cu valoarea aferentă teritoriului și populației vizate de SDL, exprimată în Euro.</t>
    </r>
  </si>
  <si>
    <r>
      <t>COMPONENTA A</t>
    </r>
    <r>
      <rPr>
        <b/>
        <vertAlign val="superscript"/>
        <sz val="11"/>
        <color rgb="FF3F3F76"/>
        <rFont val="Trebuchet MS"/>
        <family val="2"/>
        <charset val="238"/>
      </rPr>
      <t>1</t>
    </r>
  </si>
  <si>
    <t>Planul de finanțare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</si>
  <si>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</si>
  <si>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</si>
  <si>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</si>
  <si>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4</t>
    </r>
  </si>
  <si>
    <r>
      <t>COMPONENTA B</t>
    </r>
    <r>
      <rPr>
        <b/>
        <vertAlign val="superscript"/>
        <sz val="11"/>
        <color rgb="FF3F3F76"/>
        <rFont val="Trebuchet MS"/>
        <family val="2"/>
        <charset val="238"/>
      </rPr>
      <t xml:space="preserve">5 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</si>
  <si>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Alocarea financiară pe măsuri va fi stabilită în funcție de nevoile identificate.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</si>
  <si>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</si>
  <si>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b/>
        <sz val="11"/>
        <color theme="3"/>
        <rFont val="Trebuchet MS"/>
        <family val="2"/>
        <charset val="238"/>
      </rPr>
      <t>Valoarea nu trebuie să depășească 20% (25% pentru Delta Dunării) din costurile publice totale efectuate pentru această strategie.</t>
    </r>
  </si>
  <si>
    <r>
      <t>[5]</t>
    </r>
    <r>
      <rPr>
        <b/>
        <sz val="11"/>
        <color theme="3"/>
        <rFont val="Trebuchet MS"/>
        <family val="2"/>
        <charset val="238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</si>
  <si>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Anexa 4</t>
  </si>
  <si>
    <t>M1/ DI 1.1 Modernizarea sectorului agricol</t>
  </si>
  <si>
    <t>M2/ DI 2.1 Sprijin pentru înființarea, reabilitarea, modernizarea infrastructurii</t>
  </si>
  <si>
    <t>M4/DI 2.2 Sprijin pentru integrarea minorităților</t>
  </si>
  <si>
    <t>M3/DI 2.2 Sprijin pentru investiții în infrastructura sociala</t>
  </si>
  <si>
    <t>M5/ DI2.3 Sprijin pentru actiuni de mediu</t>
  </si>
  <si>
    <t>M 6/ DI 3.1 Sprijin pentru afaceri non agricole</t>
  </si>
  <si>
    <t>M7/ DI 3.1 Sprijin pentru activitati turistice si recreationale</t>
  </si>
  <si>
    <t>3. Refacerea, conservarea și consolidarea ecosistemelor care sunt legate de agricultură și silvicultură</t>
  </si>
  <si>
    <t>2. Creșterea viabilității exploatațiilor și a competitivității tuturor tipurilor de agricultură în toate regiunile și promovarea tehnologiilor agricole inovatoare și a gestionării durabile a pădurilor</t>
  </si>
  <si>
    <t>P6 Promovarea incluziunii sociale, a reducerii sărăciei și a dezvoltării economice în zonele rurale, cu accent pe următoarele aspecte</t>
  </si>
  <si>
    <t>TOTAL</t>
  </si>
  <si>
    <t>Alocare
EURO</t>
  </si>
  <si>
    <t>Alocare cu bonusare
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</si>
</sst>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6" formatCode="0.0%"/>
    <numFmt numFmtId="168" formatCode="0.0000%"/>
    <numFmt numFmtId="187" formatCode="0.0000000000000000000000%"/>
    <numFmt numFmtId="195" formatCode="0.0000000000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  <fill>
      <patternFill patternType="solid">
        <fgColor rgb="FFFBCDE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medium">
        <color theme="7" tint="-0.249977111117893"/>
      </right>
      <top style="thin">
        <color rgb="FF7F7F7F"/>
      </top>
      <bottom style="thin">
        <color indexed="64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 style="medium">
        <color theme="7" tint="-0.249977111117893"/>
      </right>
      <top/>
      <bottom/>
      <diagonal/>
    </border>
    <border>
      <left style="thin">
        <color theme="7" tint="-0.249977111117893"/>
      </left>
      <right style="medium">
        <color theme="7" tint="-0.249977111117893"/>
      </right>
      <top/>
      <bottom style="thin">
        <color theme="7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9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2" borderId="1" xfId="1" applyFont="1" applyAlignment="1">
      <alignment wrapText="1"/>
    </xf>
    <xf numFmtId="3" fontId="7" fillId="3" borderId="1" xfId="1" applyNumberFormat="1" applyFont="1" applyFill="1" applyAlignment="1">
      <alignment wrapText="1"/>
    </xf>
    <xf numFmtId="0" fontId="7" fillId="2" borderId="5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wrapText="1"/>
    </xf>
    <xf numFmtId="10" fontId="7" fillId="4" borderId="10" xfId="1" applyNumberFormat="1" applyFont="1" applyFill="1" applyBorder="1" applyAlignment="1">
      <alignment wrapText="1"/>
    </xf>
    <xf numFmtId="0" fontId="7" fillId="0" borderId="2" xfId="1" applyFont="1" applyFill="1" applyBorder="1" applyAlignment="1"/>
    <xf numFmtId="0" fontId="7" fillId="0" borderId="3" xfId="1" applyFont="1" applyFill="1" applyBorder="1" applyAlignment="1"/>
    <xf numFmtId="4" fontId="7" fillId="3" borderId="1" xfId="1" applyNumberFormat="1" applyFont="1" applyFill="1" applyAlignment="1">
      <alignment wrapText="1"/>
    </xf>
    <xf numFmtId="0" fontId="6" fillId="0" borderId="0" xfId="0" applyFont="1" applyAlignment="1">
      <alignment horizontal="right"/>
    </xf>
    <xf numFmtId="3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3" fontId="3" fillId="0" borderId="0" xfId="0" applyNumberFormat="1" applyFont="1"/>
    <xf numFmtId="0" fontId="7" fillId="2" borderId="21" xfId="1" applyFont="1" applyBorder="1" applyAlignment="1">
      <alignment horizontal="center" vertical="center" wrapText="1"/>
    </xf>
    <xf numFmtId="0" fontId="7" fillId="2" borderId="22" xfId="1" applyFont="1" applyBorder="1" applyAlignment="1">
      <alignment horizontal="center" vertical="center" wrapText="1"/>
    </xf>
    <xf numFmtId="0" fontId="7" fillId="3" borderId="24" xfId="1" applyFont="1" applyFill="1" applyBorder="1" applyAlignment="1">
      <alignment vertical="center" wrapText="1"/>
    </xf>
    <xf numFmtId="9" fontId="7" fillId="3" borderId="24" xfId="1" applyNumberFormat="1" applyFont="1" applyFill="1" applyBorder="1" applyAlignment="1">
      <alignment horizontal="center" vertical="center" wrapText="1"/>
    </xf>
    <xf numFmtId="3" fontId="7" fillId="3" borderId="24" xfId="1" applyNumberFormat="1" applyFont="1" applyFill="1" applyBorder="1" applyAlignment="1">
      <alignment vertical="center" wrapText="1"/>
    </xf>
    <xf numFmtId="9" fontId="7" fillId="3" borderId="24" xfId="1" applyNumberFormat="1" applyFont="1" applyFill="1" applyBorder="1" applyAlignment="1">
      <alignment vertical="center" wrapText="1"/>
    </xf>
    <xf numFmtId="10" fontId="7" fillId="3" borderId="25" xfId="1" applyNumberFormat="1" applyFont="1" applyFill="1" applyBorder="1" applyAlignment="1">
      <alignment vertical="center" wrapText="1"/>
    </xf>
    <xf numFmtId="0" fontId="7" fillId="4" borderId="24" xfId="1" applyFont="1" applyFill="1" applyBorder="1" applyAlignment="1">
      <alignment horizontal="center" wrapText="1"/>
    </xf>
    <xf numFmtId="10" fontId="7" fillId="4" borderId="25" xfId="1" applyNumberFormat="1" applyFont="1" applyFill="1" applyBorder="1" applyAlignment="1">
      <alignment wrapText="1"/>
    </xf>
    <xf numFmtId="0" fontId="7" fillId="3" borderId="24" xfId="1" applyFont="1" applyFill="1" applyBorder="1" applyAlignment="1">
      <alignment horizontal="left" vertical="center" wrapText="1"/>
    </xf>
    <xf numFmtId="0" fontId="7" fillId="3" borderId="24" xfId="1" applyFont="1" applyFill="1" applyBorder="1" applyAlignment="1">
      <alignment horizontal="left" vertical="center" wrapText="1"/>
    </xf>
    <xf numFmtId="164" fontId="0" fillId="0" borderId="0" xfId="0" applyNumberFormat="1"/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 wrapText="1"/>
    </xf>
    <xf numFmtId="0" fontId="2" fillId="0" borderId="32" xfId="0" applyFont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2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6" borderId="15" xfId="1" applyFont="1" applyFill="1" applyBorder="1" applyAlignment="1">
      <alignment horizontal="center" wrapText="1"/>
    </xf>
    <xf numFmtId="0" fontId="7" fillId="6" borderId="16" xfId="1" applyFont="1" applyFill="1" applyBorder="1" applyAlignment="1">
      <alignment horizontal="center" wrapText="1"/>
    </xf>
    <xf numFmtId="0" fontId="7" fillId="6" borderId="17" xfId="1" applyFont="1" applyFill="1" applyBorder="1" applyAlignment="1">
      <alignment horizontal="center" wrapText="1"/>
    </xf>
    <xf numFmtId="0" fontId="7" fillId="6" borderId="19" xfId="1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wrapText="1"/>
    </xf>
    <xf numFmtId="0" fontId="7" fillId="5" borderId="11" xfId="1" applyFont="1" applyFill="1" applyBorder="1" applyAlignment="1">
      <alignment horizontal="center" wrapText="1"/>
    </xf>
    <xf numFmtId="0" fontId="7" fillId="5" borderId="12" xfId="1" applyFont="1" applyFill="1" applyBorder="1" applyAlignment="1">
      <alignment horizontal="center" wrapText="1"/>
    </xf>
    <xf numFmtId="0" fontId="7" fillId="5" borderId="13" xfId="1" applyFont="1" applyFill="1" applyBorder="1" applyAlignment="1">
      <alignment horizontal="center" wrapText="1"/>
    </xf>
    <xf numFmtId="0" fontId="7" fillId="2" borderId="4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4" borderId="24" xfId="1" applyFont="1" applyFill="1" applyBorder="1" applyAlignment="1">
      <alignment horizontal="center" wrapText="1"/>
    </xf>
    <xf numFmtId="0" fontId="7" fillId="5" borderId="27" xfId="1" applyFont="1" applyFill="1" applyBorder="1" applyAlignment="1">
      <alignment horizontal="center" wrapText="1"/>
    </xf>
    <xf numFmtId="3" fontId="7" fillId="5" borderId="27" xfId="1" applyNumberFormat="1" applyFont="1" applyFill="1" applyBorder="1" applyAlignment="1">
      <alignment horizontal="center" wrapText="1"/>
    </xf>
    <xf numFmtId="0" fontId="7" fillId="5" borderId="28" xfId="1" applyFont="1" applyFill="1" applyBorder="1" applyAlignment="1">
      <alignment horizontal="center" wrapText="1"/>
    </xf>
    <xf numFmtId="10" fontId="7" fillId="3" borderId="29" xfId="1" applyNumberFormat="1" applyFont="1" applyFill="1" applyBorder="1" applyAlignment="1">
      <alignment horizontal="center" vertical="center" wrapText="1"/>
    </xf>
    <xf numFmtId="10" fontId="7" fillId="3" borderId="30" xfId="1" applyNumberFormat="1" applyFont="1" applyFill="1" applyBorder="1" applyAlignment="1">
      <alignment horizontal="center" vertical="center" wrapText="1"/>
    </xf>
    <xf numFmtId="10" fontId="7" fillId="3" borderId="31" xfId="1" applyNumberFormat="1" applyFont="1" applyFill="1" applyBorder="1" applyAlignment="1">
      <alignment horizontal="center" vertical="center" wrapText="1"/>
    </xf>
    <xf numFmtId="0" fontId="7" fillId="2" borderId="2" xfId="1" applyFont="1" applyBorder="1" applyAlignment="1">
      <alignment horizontal="center" wrapText="1"/>
    </xf>
    <xf numFmtId="0" fontId="7" fillId="2" borderId="3" xfId="1" applyFont="1" applyBorder="1" applyAlignment="1">
      <alignment horizontal="center" wrapText="1"/>
    </xf>
    <xf numFmtId="0" fontId="7" fillId="2" borderId="20" xfId="1" applyFont="1" applyBorder="1" applyAlignment="1">
      <alignment horizontal="center" vertical="center" wrapText="1"/>
    </xf>
    <xf numFmtId="0" fontId="7" fillId="2" borderId="23" xfId="1" applyFont="1" applyBorder="1" applyAlignment="1">
      <alignment horizontal="center" vertical="center" wrapText="1"/>
    </xf>
    <xf numFmtId="0" fontId="7" fillId="2" borderId="26" xfId="1" applyFont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left" vertical="center" wrapText="1"/>
    </xf>
    <xf numFmtId="3" fontId="7" fillId="3" borderId="24" xfId="1" applyNumberFormat="1" applyFont="1" applyFill="1" applyBorder="1" applyAlignment="1">
      <alignment horizontal="center" vertical="center" wrapText="1"/>
    </xf>
    <xf numFmtId="168" fontId="0" fillId="0" borderId="0" xfId="0" applyNumberFormat="1"/>
    <xf numFmtId="168" fontId="0" fillId="0" borderId="0" xfId="2" applyNumberFormat="1" applyFont="1"/>
    <xf numFmtId="4" fontId="7" fillId="4" borderId="8" xfId="1" applyNumberFormat="1" applyFont="1" applyFill="1" applyBorder="1" applyAlignment="1">
      <alignment horizontal="center" wrapText="1"/>
    </xf>
    <xf numFmtId="4" fontId="7" fillId="4" borderId="9" xfId="1" applyNumberFormat="1" applyFont="1" applyFill="1" applyBorder="1" applyAlignment="1">
      <alignment horizontal="center" wrapText="1"/>
    </xf>
    <xf numFmtId="187" fontId="0" fillId="0" borderId="0" xfId="0" applyNumberFormat="1"/>
    <xf numFmtId="195" fontId="0" fillId="0" borderId="0" xfId="0" applyNumberFormat="1"/>
    <xf numFmtId="4" fontId="0" fillId="0" borderId="0" xfId="0" applyNumberFormat="1"/>
    <xf numFmtId="4" fontId="7" fillId="5" borderId="11" xfId="1" applyNumberFormat="1" applyFont="1" applyFill="1" applyBorder="1" applyAlignment="1">
      <alignment horizontal="center" wrapText="1"/>
    </xf>
    <xf numFmtId="4" fontId="7" fillId="5" borderId="12" xfId="1" applyNumberFormat="1" applyFont="1" applyFill="1" applyBorder="1" applyAlignment="1">
      <alignment horizontal="center" wrapText="1"/>
    </xf>
    <xf numFmtId="4" fontId="7" fillId="5" borderId="14" xfId="1" applyNumberFormat="1" applyFont="1" applyFill="1" applyBorder="1" applyAlignment="1">
      <alignment horizontal="center" wrapText="1"/>
    </xf>
    <xf numFmtId="166" fontId="3" fillId="0" borderId="0" xfId="2" applyNumberFormat="1" applyFont="1"/>
    <xf numFmtId="10" fontId="3" fillId="0" borderId="0" xfId="2" applyNumberFormat="1" applyFont="1"/>
    <xf numFmtId="4" fontId="7" fillId="6" borderId="18" xfId="1" applyNumberFormat="1" applyFont="1" applyFill="1" applyBorder="1" applyAlignment="1">
      <alignment horizontal="center" wrapText="1"/>
    </xf>
  </cellXfs>
  <cellStyles count="3"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1" zoomScale="85" zoomScaleNormal="85" workbookViewId="0">
      <selection activeCell="E12" sqref="E12"/>
    </sheetView>
  </sheetViews>
  <sheetFormatPr defaultRowHeight="15" x14ac:dyDescent="0.25"/>
  <cols>
    <col min="1" max="1" width="11.28515625" customWidth="1"/>
    <col min="2" max="2" width="33" customWidth="1"/>
    <col min="3" max="3" width="21.85546875" customWidth="1"/>
    <col min="4" max="4" width="12.85546875" customWidth="1"/>
    <col min="5" max="5" width="19.7109375" customWidth="1"/>
    <col min="6" max="6" width="20.85546875" customWidth="1"/>
    <col min="7" max="7" width="16.85546875" customWidth="1"/>
    <col min="9" max="9" width="11" bestFit="1" customWidth="1"/>
    <col min="10" max="10" width="28" bestFit="1" customWidth="1"/>
    <col min="11" max="11" width="20.140625" bestFit="1" customWidth="1"/>
    <col min="12" max="12" width="9.140625" customWidth="1"/>
    <col min="13" max="13" width="11.7109375" bestFit="1" customWidth="1"/>
  </cols>
  <sheetData>
    <row r="1" spans="1:14" ht="16.5" customHeight="1" x14ac:dyDescent="0.3">
      <c r="A1" s="13" t="s">
        <v>12</v>
      </c>
      <c r="B1" s="5"/>
      <c r="C1" s="5"/>
      <c r="D1" s="5"/>
      <c r="E1" s="5"/>
      <c r="F1" s="5"/>
      <c r="G1" s="16" t="s">
        <v>22</v>
      </c>
      <c r="H1" s="2"/>
      <c r="I1" s="2"/>
    </row>
    <row r="2" spans="1:14" ht="6.75" customHeight="1" x14ac:dyDescent="0.3">
      <c r="A2" s="14"/>
      <c r="B2" s="5"/>
      <c r="C2" s="5"/>
      <c r="D2" s="5"/>
      <c r="E2" s="5"/>
      <c r="F2" s="5"/>
      <c r="G2" s="5"/>
      <c r="H2" s="2"/>
      <c r="I2" s="2"/>
    </row>
    <row r="3" spans="1:14" ht="82.5" x14ac:dyDescent="0.3">
      <c r="A3" s="56" t="s">
        <v>0</v>
      </c>
      <c r="B3" s="7" t="s">
        <v>13</v>
      </c>
      <c r="C3" s="7" t="s">
        <v>1</v>
      </c>
      <c r="D3" s="7" t="s">
        <v>8</v>
      </c>
      <c r="E3" s="2"/>
      <c r="F3" s="5"/>
      <c r="G3" s="5"/>
      <c r="H3" s="2"/>
      <c r="I3" s="19"/>
      <c r="J3" s="17"/>
      <c r="K3">
        <f>19.84</f>
        <v>19.84</v>
      </c>
      <c r="L3">
        <f>C4*K3</f>
        <v>1237777.9199999999</v>
      </c>
      <c r="N3">
        <f>3*261480</f>
        <v>784440</v>
      </c>
    </row>
    <row r="4" spans="1:14" ht="16.5" x14ac:dyDescent="0.3">
      <c r="A4" s="57"/>
      <c r="B4" s="15">
        <v>481.49</v>
      </c>
      <c r="C4" s="8">
        <v>62388</v>
      </c>
      <c r="D4" s="8">
        <f>985.37*B4+19.84*C4</f>
        <v>1712223.7212999999</v>
      </c>
      <c r="E4" s="2"/>
      <c r="F4" s="5"/>
      <c r="G4" s="5"/>
      <c r="H4" s="2"/>
      <c r="I4" s="2"/>
      <c r="J4" s="18"/>
      <c r="K4">
        <v>985.37</v>
      </c>
      <c r="L4">
        <f>B4*K4</f>
        <v>474445.80129999999</v>
      </c>
    </row>
    <row r="5" spans="1:14" ht="16.5" hidden="1" x14ac:dyDescent="0.3">
      <c r="A5" s="5"/>
      <c r="B5" s="5"/>
      <c r="C5" s="5"/>
      <c r="D5" s="5"/>
      <c r="E5" s="5"/>
      <c r="F5" s="5"/>
      <c r="G5" s="5"/>
      <c r="H5" s="2"/>
      <c r="I5" s="2"/>
    </row>
    <row r="6" spans="1:14" ht="7.5" customHeight="1" thickBot="1" x14ac:dyDescent="0.35">
      <c r="A6" s="5"/>
      <c r="B6" s="5"/>
      <c r="C6" s="5"/>
      <c r="D6" s="5"/>
      <c r="E6" s="5"/>
      <c r="F6" s="5"/>
      <c r="G6" s="5"/>
      <c r="H6" s="2"/>
      <c r="I6" s="2"/>
    </row>
    <row r="7" spans="1:14" ht="108.75" customHeight="1" x14ac:dyDescent="0.3">
      <c r="A7" s="58" t="s">
        <v>11</v>
      </c>
      <c r="B7" s="21" t="s">
        <v>2</v>
      </c>
      <c r="C7" s="21" t="s">
        <v>3</v>
      </c>
      <c r="D7" s="21" t="s">
        <v>4</v>
      </c>
      <c r="E7" s="21" t="s">
        <v>14</v>
      </c>
      <c r="F7" s="21" t="s">
        <v>7</v>
      </c>
      <c r="G7" s="22" t="s">
        <v>15</v>
      </c>
      <c r="H7" s="2"/>
      <c r="I7" s="2"/>
      <c r="M7" s="32"/>
    </row>
    <row r="8" spans="1:14" ht="115.5" customHeight="1" x14ac:dyDescent="0.3">
      <c r="A8" s="59"/>
      <c r="B8" s="61" t="s">
        <v>32</v>
      </c>
      <c r="C8" s="23" t="s">
        <v>24</v>
      </c>
      <c r="D8" s="24">
        <v>0.9</v>
      </c>
      <c r="E8" s="25">
        <v>540000</v>
      </c>
      <c r="F8" s="62">
        <f>SUM(E8:E12)</f>
        <v>760223</v>
      </c>
      <c r="G8" s="53">
        <f>F8/E16</f>
        <v>0.44399765684726816</v>
      </c>
      <c r="H8" s="2"/>
      <c r="M8" s="32"/>
    </row>
    <row r="9" spans="1:14" ht="54.75" customHeight="1" x14ac:dyDescent="0.3">
      <c r="A9" s="59"/>
      <c r="B9" s="61"/>
      <c r="C9" s="23" t="s">
        <v>26</v>
      </c>
      <c r="D9" s="24">
        <v>0.9</v>
      </c>
      <c r="E9" s="25">
        <v>30000</v>
      </c>
      <c r="F9" s="62"/>
      <c r="G9" s="54"/>
      <c r="H9" s="2"/>
      <c r="I9" s="2"/>
    </row>
    <row r="10" spans="1:14" ht="49.5" customHeight="1" x14ac:dyDescent="0.3">
      <c r="A10" s="59"/>
      <c r="B10" s="61"/>
      <c r="C10" s="23" t="s">
        <v>25</v>
      </c>
      <c r="D10" s="24">
        <v>0.9</v>
      </c>
      <c r="E10" s="25">
        <v>10000</v>
      </c>
      <c r="F10" s="62"/>
      <c r="G10" s="54"/>
      <c r="H10" s="2"/>
      <c r="I10" s="73"/>
    </row>
    <row r="11" spans="1:14" ht="49.5" x14ac:dyDescent="0.3">
      <c r="A11" s="59"/>
      <c r="B11" s="61"/>
      <c r="C11" s="23" t="s">
        <v>28</v>
      </c>
      <c r="D11" s="24">
        <v>0.9</v>
      </c>
      <c r="E11" s="25">
        <v>100000</v>
      </c>
      <c r="F11" s="62"/>
      <c r="G11" s="54"/>
      <c r="H11" s="2"/>
      <c r="I11" s="2"/>
    </row>
    <row r="12" spans="1:14" ht="71.25" customHeight="1" x14ac:dyDescent="0.3">
      <c r="A12" s="59"/>
      <c r="B12" s="61"/>
      <c r="C12" s="23" t="s">
        <v>29</v>
      </c>
      <c r="D12" s="24">
        <v>0.9</v>
      </c>
      <c r="E12" s="25">
        <f>87223-7000</f>
        <v>80223</v>
      </c>
      <c r="F12" s="62"/>
      <c r="G12" s="55"/>
      <c r="H12" s="2"/>
      <c r="I12" s="17"/>
      <c r="J12" s="20"/>
      <c r="K12" s="17"/>
    </row>
    <row r="13" spans="1:14" ht="217.5" customHeight="1" x14ac:dyDescent="0.3">
      <c r="A13" s="59"/>
      <c r="B13" s="30" t="s">
        <v>31</v>
      </c>
      <c r="C13" s="23" t="s">
        <v>23</v>
      </c>
      <c r="D13" s="26">
        <v>0.5</v>
      </c>
      <c r="E13" s="25">
        <v>600000</v>
      </c>
      <c r="F13" s="25">
        <f>E13</f>
        <v>600000</v>
      </c>
      <c r="G13" s="27">
        <f>F13/E16</f>
        <v>0.35042164484415872</v>
      </c>
      <c r="H13" s="2"/>
      <c r="I13" s="2"/>
    </row>
    <row r="14" spans="1:14" ht="115.5" x14ac:dyDescent="0.3">
      <c r="A14" s="59"/>
      <c r="B14" s="30" t="s">
        <v>30</v>
      </c>
      <c r="C14" s="23" t="s">
        <v>27</v>
      </c>
      <c r="D14" s="24">
        <v>0.9</v>
      </c>
      <c r="E14" s="25">
        <v>10000</v>
      </c>
      <c r="F14" s="25">
        <f>E14</f>
        <v>10000</v>
      </c>
      <c r="G14" s="27">
        <f>F14/E16</f>
        <v>5.8403607474026452E-3</v>
      </c>
      <c r="H14" s="2"/>
      <c r="I14" s="74"/>
    </row>
    <row r="15" spans="1:14" ht="32.25" customHeight="1" x14ac:dyDescent="0.3">
      <c r="A15" s="59"/>
      <c r="B15" s="49" t="s">
        <v>16</v>
      </c>
      <c r="C15" s="49"/>
      <c r="D15" s="28"/>
      <c r="E15" s="49">
        <v>342000</v>
      </c>
      <c r="F15" s="49"/>
      <c r="G15" s="29">
        <f>E15/E16</f>
        <v>0.19974033756117049</v>
      </c>
      <c r="H15" s="2"/>
      <c r="I15" s="2"/>
      <c r="K15" s="17"/>
    </row>
    <row r="16" spans="1:14" ht="17.25" thickBot="1" x14ac:dyDescent="0.35">
      <c r="A16" s="60"/>
      <c r="B16" s="50" t="s">
        <v>5</v>
      </c>
      <c r="C16" s="50"/>
      <c r="D16" s="50"/>
      <c r="E16" s="51">
        <f>F8+F13+F14+E15</f>
        <v>1712223</v>
      </c>
      <c r="F16" s="50"/>
      <c r="G16" s="52"/>
      <c r="H16" s="2"/>
      <c r="I16" s="2"/>
      <c r="J16" s="17"/>
    </row>
    <row r="17" spans="1:12" ht="93.75" customHeight="1" x14ac:dyDescent="0.3">
      <c r="A17" s="47" t="s">
        <v>17</v>
      </c>
      <c r="B17" s="9" t="s">
        <v>2</v>
      </c>
      <c r="C17" s="9" t="s">
        <v>3</v>
      </c>
      <c r="D17" s="9" t="s">
        <v>4</v>
      </c>
      <c r="E17" s="9" t="s">
        <v>14</v>
      </c>
      <c r="F17" s="9" t="s">
        <v>7</v>
      </c>
      <c r="G17" s="10" t="s">
        <v>15</v>
      </c>
      <c r="H17" s="2"/>
      <c r="I17" s="2"/>
    </row>
    <row r="18" spans="1:12" ht="93.75" customHeight="1" x14ac:dyDescent="0.3">
      <c r="A18" s="48"/>
      <c r="B18" s="61" t="s">
        <v>32</v>
      </c>
      <c r="C18" s="23" t="s">
        <v>24</v>
      </c>
      <c r="D18" s="24">
        <v>0.9</v>
      </c>
      <c r="E18" s="69">
        <f>679550.31-E23-E24-E25</f>
        <v>301718.85365903279</v>
      </c>
      <c r="F18" s="62">
        <f>E18</f>
        <v>301718.85365903279</v>
      </c>
      <c r="G18" s="53">
        <f>F18/E26</f>
        <v>0.44399781623090234</v>
      </c>
      <c r="H18" s="2"/>
      <c r="I18" s="2"/>
      <c r="J18" s="69">
        <f>E18+E8</f>
        <v>841718.85365903284</v>
      </c>
    </row>
    <row r="19" spans="1:12" ht="93.75" customHeight="1" x14ac:dyDescent="0.3">
      <c r="A19" s="48"/>
      <c r="B19" s="61"/>
      <c r="C19" s="23" t="s">
        <v>26</v>
      </c>
      <c r="D19" s="24">
        <v>0.9</v>
      </c>
      <c r="E19" s="25"/>
      <c r="F19" s="62"/>
      <c r="G19" s="54"/>
      <c r="H19" s="2"/>
      <c r="I19" s="2"/>
      <c r="J19">
        <f>J18/14</f>
        <v>60122.775261359486</v>
      </c>
    </row>
    <row r="20" spans="1:12" ht="93.75" customHeight="1" x14ac:dyDescent="0.3">
      <c r="A20" s="48"/>
      <c r="B20" s="61"/>
      <c r="C20" s="23" t="s">
        <v>25</v>
      </c>
      <c r="D20" s="24">
        <v>0.9</v>
      </c>
      <c r="E20" s="25"/>
      <c r="F20" s="62"/>
      <c r="G20" s="54"/>
      <c r="H20" s="2"/>
      <c r="I20" s="2"/>
    </row>
    <row r="21" spans="1:12" ht="93.75" customHeight="1" x14ac:dyDescent="0.3">
      <c r="A21" s="48"/>
      <c r="B21" s="61"/>
      <c r="C21" s="23" t="s">
        <v>28</v>
      </c>
      <c r="D21" s="24">
        <v>0.9</v>
      </c>
      <c r="E21" s="25"/>
      <c r="F21" s="62"/>
      <c r="G21" s="54"/>
      <c r="H21" s="2"/>
      <c r="I21" s="2"/>
    </row>
    <row r="22" spans="1:12" ht="93.75" customHeight="1" x14ac:dyDescent="0.3">
      <c r="A22" s="48"/>
      <c r="B22" s="61"/>
      <c r="C22" s="23" t="s">
        <v>29</v>
      </c>
      <c r="D22" s="24">
        <v>0.9</v>
      </c>
      <c r="E22" s="25"/>
      <c r="F22" s="62"/>
      <c r="G22" s="55"/>
      <c r="H22" s="2"/>
      <c r="I22" s="2"/>
    </row>
    <row r="23" spans="1:12" ht="110.25" customHeight="1" x14ac:dyDescent="0.3">
      <c r="A23" s="48"/>
      <c r="B23" s="31" t="s">
        <v>31</v>
      </c>
      <c r="C23" s="23" t="s">
        <v>23</v>
      </c>
      <c r="D23" s="24">
        <v>0.5</v>
      </c>
      <c r="E23" s="25">
        <v>238129.13738455801</v>
      </c>
      <c r="F23" s="25">
        <f>E23</f>
        <v>238129.13738455801</v>
      </c>
      <c r="G23" s="27">
        <f>F23/E26</f>
        <v>0.35042164484415872</v>
      </c>
      <c r="H23" s="2"/>
      <c r="I23" s="2"/>
      <c r="L23" s="63"/>
    </row>
    <row r="24" spans="1:12" ht="93.75" customHeight="1" x14ac:dyDescent="0.3">
      <c r="A24" s="48"/>
      <c r="B24" s="31" t="s">
        <v>30</v>
      </c>
      <c r="C24" s="23" t="s">
        <v>27</v>
      </c>
      <c r="D24" s="24">
        <v>0.9</v>
      </c>
      <c r="E24" s="25">
        <v>3968.8189564093</v>
      </c>
      <c r="F24" s="25">
        <f>E24</f>
        <v>3968.8189564093</v>
      </c>
      <c r="G24" s="27">
        <f>F24/E26</f>
        <v>5.8403607474026452E-3</v>
      </c>
      <c r="H24" s="2"/>
      <c r="I24" s="2"/>
      <c r="J24" s="67"/>
    </row>
    <row r="25" spans="1:12" ht="36" customHeight="1" x14ac:dyDescent="0.3">
      <c r="A25" s="48"/>
      <c r="B25" s="43" t="s">
        <v>16</v>
      </c>
      <c r="C25" s="43"/>
      <c r="D25" s="11"/>
      <c r="E25" s="65">
        <v>135733.5</v>
      </c>
      <c r="F25" s="66"/>
      <c r="G25" s="12">
        <f>E25/E26</f>
        <v>0.1997401781775362</v>
      </c>
      <c r="H25" s="2"/>
      <c r="I25" s="2"/>
      <c r="K25" s="68"/>
      <c r="L25" s="64"/>
    </row>
    <row r="26" spans="1:12" ht="16.5" x14ac:dyDescent="0.3">
      <c r="A26" s="48"/>
      <c r="B26" s="44" t="s">
        <v>6</v>
      </c>
      <c r="C26" s="45"/>
      <c r="D26" s="46"/>
      <c r="E26" s="70">
        <f>F18+F23+F24+E25</f>
        <v>679550.31000000017</v>
      </c>
      <c r="F26" s="71"/>
      <c r="G26" s="72"/>
      <c r="H26" s="2"/>
      <c r="I26" s="2"/>
      <c r="J26" s="68"/>
    </row>
    <row r="27" spans="1:12" ht="17.25" thickBot="1" x14ac:dyDescent="0.35">
      <c r="A27" s="39" t="s">
        <v>9</v>
      </c>
      <c r="B27" s="40"/>
      <c r="C27" s="40"/>
      <c r="D27" s="41"/>
      <c r="E27" s="75">
        <f>E26+E16</f>
        <v>2391773.31</v>
      </c>
      <c r="F27" s="40"/>
      <c r="G27" s="42"/>
      <c r="H27" s="2"/>
      <c r="I27" s="2"/>
      <c r="J27" s="68"/>
    </row>
    <row r="28" spans="1:12" ht="5.25" customHeight="1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12" s="1" customFormat="1" ht="18" x14ac:dyDescent="0.3">
      <c r="A29" s="38" t="s">
        <v>10</v>
      </c>
      <c r="B29" s="38"/>
      <c r="C29" s="38"/>
      <c r="D29" s="38"/>
      <c r="E29" s="38"/>
      <c r="F29" s="38"/>
      <c r="G29" s="38"/>
      <c r="H29" s="5"/>
      <c r="I29" s="5"/>
    </row>
    <row r="30" spans="1:12" s="1" customFormat="1" ht="18" x14ac:dyDescent="0.3">
      <c r="A30" s="38" t="s">
        <v>18</v>
      </c>
      <c r="B30" s="38"/>
      <c r="C30" s="38"/>
      <c r="D30" s="38"/>
      <c r="E30" s="38"/>
      <c r="F30" s="38"/>
      <c r="G30" s="38"/>
      <c r="H30" s="5"/>
      <c r="I30" s="5"/>
    </row>
    <row r="31" spans="1:12" s="1" customFormat="1" ht="31.5" customHeight="1" x14ac:dyDescent="0.3">
      <c r="A31" s="38" t="s">
        <v>19</v>
      </c>
      <c r="B31" s="38"/>
      <c r="C31" s="38"/>
      <c r="D31" s="38"/>
      <c r="E31" s="38"/>
      <c r="F31" s="38"/>
      <c r="G31" s="38"/>
      <c r="H31" s="5"/>
      <c r="I31" s="5"/>
    </row>
    <row r="32" spans="1:12" s="1" customFormat="1" ht="36.75" customHeight="1" x14ac:dyDescent="0.3">
      <c r="A32" s="38" t="s">
        <v>20</v>
      </c>
      <c r="B32" s="38"/>
      <c r="C32" s="38"/>
      <c r="D32" s="38"/>
      <c r="E32" s="38"/>
      <c r="F32" s="38"/>
      <c r="G32" s="38"/>
      <c r="H32" s="5"/>
      <c r="I32" s="5"/>
    </row>
    <row r="33" spans="1:9" s="1" customFormat="1" ht="41.25" customHeight="1" x14ac:dyDescent="0.3">
      <c r="A33" s="38" t="s">
        <v>21</v>
      </c>
      <c r="B33" s="38"/>
      <c r="C33" s="38"/>
      <c r="D33" s="38"/>
      <c r="E33" s="38"/>
      <c r="F33" s="38"/>
      <c r="G33" s="38"/>
      <c r="H33" s="5"/>
      <c r="I33" s="5"/>
    </row>
    <row r="34" spans="1:9" s="1" customFormat="1" ht="18" x14ac:dyDescent="0.3">
      <c r="A34" s="3"/>
      <c r="B34" s="4"/>
      <c r="C34" s="4"/>
      <c r="D34" s="4"/>
      <c r="E34" s="4"/>
      <c r="F34" s="4"/>
      <c r="G34" s="4"/>
      <c r="H34" s="5"/>
      <c r="I34" s="5"/>
    </row>
    <row r="35" spans="1:9" s="1" customFormat="1" ht="16.5" x14ac:dyDescent="0.3">
      <c r="A35" s="6"/>
      <c r="B35" s="4"/>
      <c r="C35" s="4"/>
      <c r="D35" s="4"/>
      <c r="E35" s="4"/>
      <c r="F35" s="4"/>
      <c r="G35" s="4"/>
      <c r="H35" s="5"/>
      <c r="I35" s="5"/>
    </row>
    <row r="36" spans="1:9" ht="16.5" x14ac:dyDescent="0.3">
      <c r="A36" s="2"/>
      <c r="B36" s="2"/>
      <c r="C36" s="2"/>
      <c r="D36" s="2"/>
      <c r="E36" s="2"/>
      <c r="F36" s="2"/>
      <c r="G36" s="2"/>
      <c r="H36" s="2"/>
      <c r="I36" s="2"/>
    </row>
  </sheetData>
  <mergeCells count="24">
    <mergeCell ref="G8:G12"/>
    <mergeCell ref="A3:A4"/>
    <mergeCell ref="A7:A16"/>
    <mergeCell ref="B8:B12"/>
    <mergeCell ref="F8:F12"/>
    <mergeCell ref="B15:C15"/>
    <mergeCell ref="E15:F15"/>
    <mergeCell ref="B16:D16"/>
    <mergeCell ref="E16:G16"/>
    <mergeCell ref="B18:B22"/>
    <mergeCell ref="F18:F22"/>
    <mergeCell ref="G18:G22"/>
    <mergeCell ref="A27:D27"/>
    <mergeCell ref="E27:G27"/>
    <mergeCell ref="B25:C25"/>
    <mergeCell ref="E25:F25"/>
    <mergeCell ref="B26:D26"/>
    <mergeCell ref="E26:G26"/>
    <mergeCell ref="A17:A26"/>
    <mergeCell ref="A29:G29"/>
    <mergeCell ref="A30:G30"/>
    <mergeCell ref="A31:G31"/>
    <mergeCell ref="A32:G32"/>
    <mergeCell ref="A33:G33"/>
  </mergeCells>
  <pageMargins left="1" right="1" top="1" bottom="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9" sqref="G9"/>
    </sheetView>
  </sheetViews>
  <sheetFormatPr defaultRowHeight="15" x14ac:dyDescent="0.25"/>
  <cols>
    <col min="1" max="1" width="54.28515625" customWidth="1"/>
    <col min="2" max="2" width="16.85546875" customWidth="1"/>
    <col min="3" max="3" width="19.42578125" customWidth="1"/>
    <col min="5" max="5" width="0" hidden="1" customWidth="1"/>
  </cols>
  <sheetData>
    <row r="1" spans="1:5" ht="30" x14ac:dyDescent="0.25">
      <c r="A1" s="33" t="s">
        <v>3</v>
      </c>
      <c r="B1" s="35" t="s">
        <v>34</v>
      </c>
      <c r="C1" s="35" t="s">
        <v>35</v>
      </c>
    </row>
    <row r="2" spans="1:5" ht="30" x14ac:dyDescent="0.25">
      <c r="A2" s="34" t="s">
        <v>24</v>
      </c>
      <c r="B2" s="36">
        <v>540000</v>
      </c>
      <c r="C2" s="36">
        <f>ROUND(B2*$C$12,0)</f>
        <v>787396</v>
      </c>
      <c r="E2">
        <f>C2/14</f>
        <v>56242.571428571428</v>
      </c>
    </row>
    <row r="3" spans="1:5" x14ac:dyDescent="0.25">
      <c r="A3" s="34" t="s">
        <v>26</v>
      </c>
      <c r="B3" s="36">
        <v>30000</v>
      </c>
      <c r="C3" s="36">
        <f t="shared" ref="C3:C8" si="0">ROUND(B3*$C$12,0)</f>
        <v>43744</v>
      </c>
    </row>
    <row r="4" spans="1:5" x14ac:dyDescent="0.25">
      <c r="A4" s="34" t="s">
        <v>25</v>
      </c>
      <c r="B4" s="36">
        <v>10000</v>
      </c>
      <c r="C4" s="36">
        <f t="shared" si="0"/>
        <v>14581</v>
      </c>
    </row>
    <row r="5" spans="1:5" x14ac:dyDescent="0.25">
      <c r="A5" s="34" t="s">
        <v>28</v>
      </c>
      <c r="B5" s="36">
        <v>100000</v>
      </c>
      <c r="C5" s="36">
        <f t="shared" si="0"/>
        <v>145814</v>
      </c>
    </row>
    <row r="6" spans="1:5" x14ac:dyDescent="0.25">
      <c r="A6" s="34" t="s">
        <v>29</v>
      </c>
      <c r="B6" s="36">
        <v>80223</v>
      </c>
      <c r="C6" s="36">
        <f t="shared" si="0"/>
        <v>116976</v>
      </c>
    </row>
    <row r="7" spans="1:5" x14ac:dyDescent="0.25">
      <c r="A7" s="34" t="s">
        <v>23</v>
      </c>
      <c r="B7" s="36">
        <v>600000</v>
      </c>
      <c r="C7" s="36">
        <f t="shared" si="0"/>
        <v>874885</v>
      </c>
    </row>
    <row r="8" spans="1:5" x14ac:dyDescent="0.25">
      <c r="A8" s="34" t="s">
        <v>27</v>
      </c>
      <c r="B8" s="36">
        <v>10000</v>
      </c>
      <c r="C8" s="36">
        <f t="shared" si="0"/>
        <v>14581</v>
      </c>
    </row>
    <row r="9" spans="1:5" x14ac:dyDescent="0.25">
      <c r="A9" s="33" t="s">
        <v>33</v>
      </c>
      <c r="B9" s="37">
        <f>SUM(B2:B8)</f>
        <v>1370223</v>
      </c>
      <c r="C9" s="37">
        <f>SUM(C2:C8)</f>
        <v>1997977</v>
      </c>
    </row>
    <row r="10" spans="1:5" ht="19.5" hidden="1" customHeight="1" x14ac:dyDescent="0.25"/>
    <row r="11" spans="1:5" ht="19.5" hidden="1" customHeight="1" x14ac:dyDescent="0.25"/>
    <row r="12" spans="1:5" ht="19.5" hidden="1" customHeight="1" x14ac:dyDescent="0.25">
      <c r="B12" s="17">
        <v>1997979</v>
      </c>
      <c r="C12">
        <f>B12/B9</f>
        <v>1.458141484999157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User</cp:lastModifiedBy>
  <cp:lastPrinted>2016-06-21T09:31:42Z</cp:lastPrinted>
  <dcterms:created xsi:type="dcterms:W3CDTF">2016-01-12T11:18:24Z</dcterms:created>
  <dcterms:modified xsi:type="dcterms:W3CDTF">2016-08-09T11:54:46Z</dcterms:modified>
</cp:coreProperties>
</file>